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D:\Martien-stack\-MARTIEN-stack-DOCS\Testprogramma's Brigit\2018-Fluency-test\"/>
    </mc:Choice>
  </mc:AlternateContent>
  <xr:revisionPtr revIDLastSave="0" documentId="13_ncr:1_{FCD5ADE6-C4DE-4FBE-BFF0-386941834A3B}" xr6:coauthVersionLast="43" xr6:coauthVersionMax="43" xr10:uidLastSave="{00000000-0000-0000-0000-000000000000}"/>
  <bookViews>
    <workbookView xWindow="22932" yWindow="-8436" windowWidth="30936" windowHeight="16896" xr2:uid="{00000000-000D-0000-FFFF-FFFF00000000}"/>
  </bookViews>
  <sheets>
    <sheet name="Disclaimer" sheetId="7" r:id="rId1"/>
    <sheet name="Scorehulp" sheetId="1" r:id="rId2"/>
    <sheet name="Opleiding" sheetId="3" r:id="rId3"/>
    <sheet name="definitie z-score" sheetId="5" r:id="rId4"/>
    <sheet name="Artikel Van Toutert 2016" sheetId="6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5" i="7" l="1"/>
  <c r="A24" i="7" s="1"/>
  <c r="A17" i="7" l="1"/>
  <c r="A18" i="7"/>
  <c r="A19" i="7"/>
  <c r="A20" i="7"/>
  <c r="A21" i="7"/>
  <c r="A22" i="7"/>
  <c r="A23" i="7"/>
  <c r="E11" i="1"/>
  <c r="D13" i="1" l="1"/>
  <c r="D14" i="1" s="1"/>
  <c r="D12" i="1"/>
  <c r="F14" i="7"/>
  <c r="B14" i="7"/>
  <c r="C4" i="1" l="1"/>
  <c r="D16" i="1"/>
  <c r="D17" i="1" s="1"/>
  <c r="D19" i="1"/>
  <c r="D20" i="1"/>
  <c r="D15" i="1"/>
  <c r="D18" i="1"/>
  <c r="C6" i="1" l="1"/>
  <c r="C5" i="1"/>
  <c r="D21" i="1"/>
  <c r="D23" i="1"/>
  <c r="D26" i="1" s="1"/>
  <c r="D6" i="1" s="1"/>
  <c r="D22" i="1"/>
  <c r="D25" i="1" s="1"/>
  <c r="D5" i="1" s="1"/>
  <c r="E25" i="1" l="1"/>
  <c r="D24" i="1"/>
  <c r="F24" i="1" s="1"/>
  <c r="E26" i="1"/>
  <c r="F26" i="1"/>
  <c r="E6" i="1" l="1"/>
  <c r="E24" i="1"/>
  <c r="D4" i="1"/>
  <c r="F25" i="1"/>
  <c r="E5" i="1" s="1"/>
  <c r="E4" i="1" l="1"/>
</calcChain>
</file>

<file path=xl/sharedStrings.xml><?xml version="1.0" encoding="utf-8"?>
<sst xmlns="http://schemas.openxmlformats.org/spreadsheetml/2006/main" count="165" uniqueCount="161">
  <si>
    <t>Dieren</t>
  </si>
  <si>
    <t>Beroepen</t>
  </si>
  <si>
    <t>Sekse (v/m)</t>
  </si>
  <si>
    <t>Leeftijd</t>
  </si>
  <si>
    <t>Opleiding (l/m/h)</t>
  </si>
  <si>
    <t>Variabele</t>
  </si>
  <si>
    <t>Waarde</t>
  </si>
  <si>
    <t>Bewerking</t>
  </si>
  <si>
    <t>LeeftijdSQR</t>
  </si>
  <si>
    <t>LE high</t>
  </si>
  <si>
    <t>Pred-Dieren</t>
  </si>
  <si>
    <t>Pred-Beroepen</t>
  </si>
  <si>
    <t>LE-low</t>
  </si>
  <si>
    <t>Naam</t>
  </si>
  <si>
    <t>Datum</t>
  </si>
  <si>
    <t>Pred-Somscore</t>
  </si>
  <si>
    <t>m</t>
  </si>
  <si>
    <t>Laag (code Verhage 1-4)</t>
  </si>
  <si>
    <t>Midden (code Verhage 5)</t>
  </si>
  <si>
    <t>Hoog (code Verhage 6-7)</t>
  </si>
  <si>
    <t>Ambachtschool</t>
  </si>
  <si>
    <t>GA1</t>
  </si>
  <si>
    <t>Actuaris opleiding</t>
  </si>
  <si>
    <t>Basisonderwijs of gedeelte</t>
  </si>
  <si>
    <t>GF</t>
  </si>
  <si>
    <t>AMBI</t>
  </si>
  <si>
    <t>Detailhandels(vak)school</t>
  </si>
  <si>
    <t>HAVO-drie jaar</t>
  </si>
  <si>
    <t>Atheneum</t>
  </si>
  <si>
    <t>Huishoudschool</t>
  </si>
  <si>
    <t>HBS-driejarig</t>
  </si>
  <si>
    <t>Diëtiste opleiding</t>
  </si>
  <si>
    <t>Lager land- en tuinbouwonderwijs</t>
  </si>
  <si>
    <t>Horecaschool</t>
  </si>
  <si>
    <t>Doctoraalexamen nieuwe stijl</t>
  </si>
  <si>
    <t>Lager nautisch onderwijs</t>
  </si>
  <si>
    <t>Horlogemakersvakschool</t>
  </si>
  <si>
    <t>Doctoraalfase oude stijl</t>
  </si>
  <si>
    <t>Landbouwhuishoudschool</t>
  </si>
  <si>
    <t>Instrumentmakersopleiding</t>
  </si>
  <si>
    <t>GA-II</t>
  </si>
  <si>
    <t>LEAO</t>
  </si>
  <si>
    <t>Kleuterkweekschool</t>
  </si>
  <si>
    <t>Gymnasium</t>
  </si>
  <si>
    <t>LHNO Lager Huishoud- en Nijverheidsonderwijs</t>
  </si>
  <si>
    <t>LAVO</t>
  </si>
  <si>
    <t>HAVO</t>
  </si>
  <si>
    <t>LTS Lagere Technische School</t>
  </si>
  <si>
    <t>MAVO-3</t>
  </si>
  <si>
    <t>HBO-V</t>
  </si>
  <si>
    <t>Nijverheidschool</t>
  </si>
  <si>
    <t>MAVO-4</t>
  </si>
  <si>
    <t>HBS-vijfjarig</t>
  </si>
  <si>
    <t>Vakschool voor meisjes</t>
  </si>
  <si>
    <t>MBA</t>
  </si>
  <si>
    <t>HEAO</t>
  </si>
  <si>
    <t>MEAO</t>
  </si>
  <si>
    <t>HHNO</t>
  </si>
  <si>
    <t>MHNO</t>
  </si>
  <si>
    <t>Hoger algemeen onderwijs</t>
  </si>
  <si>
    <t>Middelbaar algemeen onderwijs</t>
  </si>
  <si>
    <t>Hoger beroepsonderwijs</t>
  </si>
  <si>
    <t>Middelbaar beroepsonderwijs</t>
  </si>
  <si>
    <t>Hoger kunstonderwijs</t>
  </si>
  <si>
    <t>Middelbaar middenstandsonderwijs</t>
  </si>
  <si>
    <t>Hogere detailhandelsschool</t>
  </si>
  <si>
    <t>Middelbare land- en tuinbouwschool</t>
  </si>
  <si>
    <t>Hogere hotelschool</t>
  </si>
  <si>
    <t>Middenschool</t>
  </si>
  <si>
    <t>Hogere krijgsschool</t>
  </si>
  <si>
    <t>MSPO</t>
  </si>
  <si>
    <t>Hogere zeevaartschool</t>
  </si>
  <si>
    <t>MTS</t>
  </si>
  <si>
    <t>HSPO</t>
  </si>
  <si>
    <t>MULO</t>
  </si>
  <si>
    <t>HTS</t>
  </si>
  <si>
    <t>NIMA-A</t>
  </si>
  <si>
    <t>Ingenieursfase nieuwe stijl</t>
  </si>
  <si>
    <t>Opleiding tot kleuterleidster</t>
  </si>
  <si>
    <t>Ingenieursfase oude stijl</t>
  </si>
  <si>
    <t>Praktijkdiploma boekhouden</t>
  </si>
  <si>
    <t>Kandidaatsexamen oude stijl</t>
  </si>
  <si>
    <t>ULHNO</t>
  </si>
  <si>
    <t>Kweekschool</t>
  </si>
  <si>
    <t>ULO</t>
  </si>
  <si>
    <t>Leraren opleiding</t>
  </si>
  <si>
    <t>UTS</t>
  </si>
  <si>
    <t>LO-akten</t>
  </si>
  <si>
    <t>Verpleegstersopleiding</t>
  </si>
  <si>
    <t>Lyceum</t>
  </si>
  <si>
    <t>VGLO</t>
  </si>
  <si>
    <t>MMS</t>
  </si>
  <si>
    <t>MO-A</t>
  </si>
  <si>
    <t>MO-B</t>
  </si>
  <si>
    <t>MO-C</t>
  </si>
  <si>
    <t>Mondhygiëniste opleiding</t>
  </si>
  <si>
    <t>N-akten</t>
  </si>
  <si>
    <t>Nijenrode</t>
  </si>
  <si>
    <t>NIMA B/C</t>
  </si>
  <si>
    <t>NIVRA</t>
  </si>
  <si>
    <t>OU</t>
  </si>
  <si>
    <t>Pedagogische academie</t>
  </si>
  <si>
    <t>Politie-academie</t>
  </si>
  <si>
    <t>Sociale academie</t>
  </si>
  <si>
    <t>SPD</t>
  </si>
  <si>
    <t>Voortgezet algemeen onderwijs</t>
  </si>
  <si>
    <t>Wetenschappelijk onderwijs</t>
  </si>
  <si>
    <t>v</t>
  </si>
  <si>
    <t>Deviatiescore-Dieren</t>
  </si>
  <si>
    <t>Deviatiescore-Beroepen</t>
  </si>
  <si>
    <t>Deviatie-Somscore</t>
  </si>
  <si>
    <t>Zie Tab Opleiding voor codering van het opleidingsniveau</t>
  </si>
  <si>
    <t>ruw</t>
  </si>
  <si>
    <t>percentielscore</t>
  </si>
  <si>
    <t>dieren¹</t>
  </si>
  <si>
    <t>beroepen¹</t>
  </si>
  <si>
    <r>
      <t xml:space="preserve">¹: </t>
    </r>
    <r>
      <rPr>
        <sz val="8"/>
        <rFont val="Arial"/>
        <family val="2"/>
      </rPr>
      <t>op grond van leeftijd en opleiding</t>
    </r>
  </si>
  <si>
    <t>Resultaten overnemen in bijlage onderzoekverslag:</t>
  </si>
  <si>
    <t>geel = zelf invullen</t>
  </si>
  <si>
    <t>a. selecteer links de cellen met de witte achtergrond</t>
  </si>
  <si>
    <t>l</t>
  </si>
  <si>
    <t>h</t>
  </si>
  <si>
    <t xml:space="preserve"> 1 indien l</t>
  </si>
  <si>
    <t xml:space="preserve"> 1 indien h</t>
  </si>
  <si>
    <t xml:space="preserve">  leeftijd min 50</t>
  </si>
  <si>
    <t xml:space="preserve">  bewerkte leeftijd ^2</t>
  </si>
  <si>
    <t>som¹</t>
  </si>
  <si>
    <t>z-score</t>
  </si>
  <si>
    <t>som Dieren en Beroepen</t>
  </si>
  <si>
    <t>mogelijke antwoorden in keuzelijsten</t>
  </si>
  <si>
    <t>Definitie z-score</t>
  </si>
  <si>
    <t>groen = automatisch berekend</t>
  </si>
  <si>
    <r>
      <t xml:space="preserve">Percentiel </t>
    </r>
    <r>
      <rPr>
        <b/>
        <sz val="10"/>
        <rFont val="Calibri"/>
        <family val="2"/>
      </rPr>
      <t>↓</t>
    </r>
  </si>
  <si>
    <t>Legenda</t>
  </si>
  <si>
    <t>Deviatiescore &lt;= -2=zeer laag; &lt;= -1,5=laag; &lt;= -1=minder dan normaal; &lt;= 1=normaal; &lt;= 1,5=beter dan normaal; &lt;= 2=hoog; &gt; 2 =zeer hoog</t>
  </si>
  <si>
    <t>b. kopieer Ctrl C</t>
  </si>
  <si>
    <r>
      <t xml:space="preserve">Woordfluency 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normen Van Toutert, Diesfeldt &amp; Hoek, 2016</t>
    </r>
    <r>
      <rPr>
        <sz val="10"/>
        <rFont val="Arial"/>
        <family val="2"/>
      </rPr>
      <t>)</t>
    </r>
  </si>
  <si>
    <r>
      <t xml:space="preserve">c. plak in de bijlage: selecteer het plakgebied, rechtermuis plakopties: </t>
    </r>
    <r>
      <rPr>
        <b/>
        <sz val="10"/>
        <rFont val="Arial"/>
        <family val="2"/>
      </rPr>
      <t>Cellen overschrijven</t>
    </r>
  </si>
  <si>
    <r>
      <t xml:space="preserve">             soms werkt dit niet goed in Word: </t>
    </r>
    <r>
      <rPr>
        <b/>
        <i/>
        <sz val="10"/>
        <rFont val="Arial"/>
        <family val="2"/>
      </rPr>
      <t>Opmaak van bron behouden</t>
    </r>
  </si>
  <si>
    <t xml:space="preserve">             desnoods per kolom kopieer en plak</t>
  </si>
  <si>
    <t>2018-07-11   e-mailuitwisseling</t>
  </si>
  <si>
    <t xml:space="preserve">  1 indien m,   0 indien v</t>
  </si>
  <si>
    <r>
      <t xml:space="preserve"> </t>
    </r>
    <r>
      <rPr>
        <b/>
        <sz val="10"/>
        <rFont val="Arial"/>
        <family val="2"/>
      </rPr>
      <t xml:space="preserve">l </t>
    </r>
    <r>
      <rPr>
        <sz val="10"/>
        <rFont val="Arial"/>
        <family val="2"/>
      </rPr>
      <t xml:space="preserve">= lo/lbo;   </t>
    </r>
    <r>
      <rPr>
        <b/>
        <sz val="10"/>
        <rFont val="Arial"/>
        <family val="2"/>
      </rPr>
      <t xml:space="preserve">m </t>
    </r>
    <r>
      <rPr>
        <sz val="10"/>
        <rFont val="Arial"/>
        <family val="2"/>
      </rPr>
      <t xml:space="preserve">= ulo/mavo/mts/mbo; 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>= hbs/mms/gymnasium/havo/hts/hbo/wo</t>
    </r>
  </si>
  <si>
    <t xml:space="preserve">oorspronkelijke versie © Anne ONNINK, 2017; verbeterde versie © Martien HENDRIKS www.bavix.nl , 2019 </t>
  </si>
  <si>
    <t>Disclaimer</t>
  </si>
  <si>
    <t>Deze scorehulp is gemaakt om u te helpen bij de handmatige berekeningen.</t>
  </si>
  <si>
    <t xml:space="preserve">U dient er op toe te zien dat eventuele auteursrechten van de door u gebruikte test door u en/of uw organisatie nageleefd worden. </t>
  </si>
  <si>
    <t>Bijvoorbeeld, indien van toepassing, de aankoopverplichtingen ten aanzien van scoreformulieren.</t>
  </si>
  <si>
    <t>Bij het ontwerp van deze scorehulp is grote zorgvuldigheid betracht en zijn diverse verificaties uitgevoerd. Desondanks zijn foutieve uitkomsten niet uit te sluiten.</t>
  </si>
  <si>
    <t>Deze scorehulp is gemaakt in Excel 2016 Professional Plus.</t>
  </si>
  <si>
    <t>uw naam hier invullen</t>
  </si>
  <si>
    <t>Verwijderen van de openingsbeveiliging:</t>
  </si>
  <si>
    <t>Ga naar het lint helemaal links bovenin: Bestand</t>
  </si>
  <si>
    <t>Sla het bestand op onder een andere naam, bijv door in de huidige naam uw initialen toe te voegen</t>
  </si>
  <si>
    <t>v4, 2019-07-17</t>
  </si>
  <si>
    <t>v2</t>
  </si>
  <si>
    <r>
      <t xml:space="preserve">Klik op het witte vak 'Werkmap beveiligen' in het gele </t>
    </r>
    <r>
      <rPr>
        <sz val="11"/>
        <color theme="0"/>
        <rFont val="Calibri"/>
        <family val="2"/>
        <scheme val="minor"/>
      </rPr>
      <t>gebied van "Werkmap beveiligen"</t>
    </r>
  </si>
  <si>
    <t>Klik op 'Versleutelen met wachtwoord'</t>
  </si>
  <si>
    <t>Maak het vakje met de wachtwoordbolletjes leeg</t>
  </si>
  <si>
    <t>Klik op OK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</si>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</sst>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3]d\ mmmm\ yyyy;@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0"/>
      <name val="Arial"/>
      <family val="2"/>
    </font>
    <font>
      <sz val="8"/>
      <name val="Arial"/>
      <family val="2"/>
    </font>
    <font>
      <i/>
      <sz val="7"/>
      <color rgb="FF0070C0"/>
      <name val="Calibri"/>
      <family val="2"/>
      <scheme val="minor"/>
    </font>
    <font>
      <i/>
      <sz val="7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0"/>
      <color theme="8"/>
      <name val="Arial"/>
      <family val="2"/>
    </font>
    <font>
      <b/>
      <sz val="10"/>
      <name val="Calibri"/>
      <family val="2"/>
    </font>
    <font>
      <b/>
      <i/>
      <sz val="10"/>
      <name val="Arial"/>
      <family val="2"/>
    </font>
    <font>
      <b/>
      <sz val="10"/>
      <color rgb="FF0070C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18" fillId="0" borderId="0" applyNumberFormat="0" applyFill="0" applyBorder="0" applyAlignment="0" applyProtection="0"/>
    <xf numFmtId="0" fontId="2" fillId="0" borderId="0"/>
  </cellStyleXfs>
  <cellXfs count="82">
    <xf numFmtId="0" fontId="0" fillId="0" borderId="0" xfId="0"/>
    <xf numFmtId="0" fontId="0" fillId="0" borderId="1" xfId="0" applyBorder="1"/>
    <xf numFmtId="0" fontId="0" fillId="0" borderId="2" xfId="0" applyBorder="1"/>
    <xf numFmtId="0" fontId="7" fillId="0" borderId="2" xfId="0" applyFont="1" applyBorder="1"/>
    <xf numFmtId="0" fontId="0" fillId="4" borderId="0" xfId="0" applyFill="1" applyAlignment="1" applyProtection="1">
      <alignment vertical="top"/>
    </xf>
    <xf numFmtId="0" fontId="7" fillId="4" borderId="3" xfId="0" applyFont="1" applyFill="1" applyBorder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vertical="center" wrapText="1"/>
    </xf>
    <xf numFmtId="0" fontId="7" fillId="0" borderId="6" xfId="0" applyFont="1" applyBorder="1" applyAlignment="1" applyProtection="1">
      <alignment horizontal="center" vertical="center" wrapText="1"/>
    </xf>
    <xf numFmtId="1" fontId="7" fillId="0" borderId="6" xfId="0" applyNumberFormat="1" applyFont="1" applyBorder="1" applyAlignment="1" applyProtection="1">
      <alignment horizontal="center" vertical="center" wrapText="1"/>
    </xf>
    <xf numFmtId="0" fontId="0" fillId="4" borderId="7" xfId="0" applyFill="1" applyBorder="1" applyAlignment="1" applyProtection="1">
      <alignment vertical="top"/>
    </xf>
    <xf numFmtId="0" fontId="5" fillId="4" borderId="2" xfId="0" applyFont="1" applyFill="1" applyBorder="1"/>
    <xf numFmtId="0" fontId="5" fillId="4" borderId="1" xfId="0" applyFont="1" applyFill="1" applyBorder="1"/>
    <xf numFmtId="2" fontId="7" fillId="0" borderId="6" xfId="0" applyNumberFormat="1" applyFont="1" applyBorder="1" applyAlignment="1" applyProtection="1">
      <alignment horizontal="center" vertical="center" wrapText="1"/>
    </xf>
    <xf numFmtId="0" fontId="5" fillId="4" borderId="5" xfId="0" applyFont="1" applyFill="1" applyBorder="1" applyAlignment="1" applyProtection="1">
      <alignment vertical="center" wrapText="1"/>
    </xf>
    <xf numFmtId="0" fontId="5" fillId="0" borderId="6" xfId="0" applyFont="1" applyBorder="1" applyAlignment="1" applyProtection="1">
      <alignment horizontal="center" vertical="center" wrapText="1"/>
    </xf>
    <xf numFmtId="2" fontId="5" fillId="0" borderId="6" xfId="0" applyNumberFormat="1" applyFont="1" applyBorder="1" applyAlignment="1" applyProtection="1">
      <alignment horizontal="center" vertical="center" wrapText="1"/>
    </xf>
    <xf numFmtId="1" fontId="5" fillId="0" borderId="6" xfId="0" applyNumberFormat="1" applyFont="1" applyBorder="1" applyAlignment="1" applyProtection="1">
      <alignment horizontal="center" vertical="center" wrapText="1"/>
    </xf>
    <xf numFmtId="0" fontId="8" fillId="4" borderId="0" xfId="0" applyFont="1" applyFill="1" applyAlignment="1" applyProtection="1">
      <alignment horizontal="left" vertical="top" indent="1"/>
    </xf>
    <xf numFmtId="0" fontId="3" fillId="0" borderId="0" xfId="2"/>
    <xf numFmtId="0" fontId="5" fillId="0" borderId="0" xfId="0" applyFont="1" applyAlignment="1"/>
    <xf numFmtId="0" fontId="0" fillId="0" borderId="0" xfId="0" applyAlignment="1" applyProtection="1">
      <alignment vertical="top"/>
    </xf>
    <xf numFmtId="0" fontId="5" fillId="4" borderId="0" xfId="0" applyFont="1" applyFill="1" applyAlignment="1" applyProtection="1">
      <alignment vertical="top"/>
    </xf>
    <xf numFmtId="0" fontId="7" fillId="4" borderId="0" xfId="0" applyFont="1" applyFill="1" applyAlignment="1" applyProtection="1">
      <alignment horizontal="right" vertical="top"/>
    </xf>
    <xf numFmtId="0" fontId="11" fillId="0" borderId="0" xfId="0" applyFont="1" applyAlignment="1" applyProtection="1">
      <alignment vertical="top"/>
    </xf>
    <xf numFmtId="0" fontId="12" fillId="3" borderId="0" xfId="0" applyFont="1" applyFill="1" applyAlignment="1" applyProtection="1">
      <alignment horizontal="left" vertical="top"/>
    </xf>
    <xf numFmtId="0" fontId="13" fillId="3" borderId="0" xfId="0" applyFont="1" applyFill="1" applyAlignment="1" applyProtection="1">
      <alignment vertical="top"/>
    </xf>
    <xf numFmtId="0" fontId="12" fillId="0" borderId="0" xfId="0" applyFont="1" applyAlignment="1" applyProtection="1">
      <alignment horizontal="center" vertical="top"/>
    </xf>
    <xf numFmtId="0" fontId="12" fillId="2" borderId="0" xfId="0" applyFont="1" applyFill="1" applyAlignment="1">
      <alignment vertical="top"/>
    </xf>
    <xf numFmtId="0" fontId="5" fillId="0" borderId="0" xfId="0" applyFont="1" applyAlignment="1" applyProtection="1">
      <alignment vertical="top"/>
    </xf>
    <xf numFmtId="0" fontId="5" fillId="0" borderId="0" xfId="0" applyFont="1" applyAlignment="1" applyProtection="1">
      <alignment horizontal="center" vertical="top"/>
    </xf>
    <xf numFmtId="0" fontId="0" fillId="3" borderId="3" xfId="0" applyFill="1" applyBorder="1" applyAlignment="1" applyProtection="1">
      <alignment horizontal="center" vertical="top"/>
      <protection locked="0"/>
    </xf>
    <xf numFmtId="0" fontId="0" fillId="2" borderId="3" xfId="0" applyFill="1" applyBorder="1" applyAlignment="1" applyProtection="1">
      <alignment vertical="top"/>
    </xf>
    <xf numFmtId="0" fontId="0" fillId="0" borderId="0" xfId="0" applyFill="1" applyAlignment="1" applyProtection="1">
      <alignment horizontal="center" vertical="top"/>
      <protection locked="0"/>
    </xf>
    <xf numFmtId="0" fontId="0" fillId="0" borderId="0" xfId="0" applyFont="1" applyAlignment="1" applyProtection="1">
      <alignment vertical="top"/>
    </xf>
    <xf numFmtId="0" fontId="14" fillId="0" borderId="0" xfId="0" applyFont="1" applyAlignment="1" applyProtection="1">
      <alignment vertical="top"/>
    </xf>
    <xf numFmtId="0" fontId="7" fillId="3" borderId="3" xfId="0" applyFont="1" applyFill="1" applyBorder="1" applyAlignment="1" applyProtection="1">
      <alignment horizontal="center" vertical="top"/>
      <protection locked="0"/>
    </xf>
    <xf numFmtId="0" fontId="0" fillId="5" borderId="0" xfId="0" applyFill="1" applyAlignment="1" applyProtection="1">
      <alignment vertical="top"/>
    </xf>
    <xf numFmtId="0" fontId="7" fillId="0" borderId="0" xfId="0" applyFont="1" applyAlignment="1" applyProtection="1">
      <alignment vertical="top"/>
    </xf>
    <xf numFmtId="0" fontId="6" fillId="0" borderId="0" xfId="0" applyFont="1" applyAlignment="1" applyProtection="1">
      <alignment vertical="top"/>
    </xf>
    <xf numFmtId="0" fontId="0" fillId="0" borderId="0" xfId="0" applyFill="1" applyAlignment="1" applyProtection="1">
      <alignment horizontal="center" vertical="top"/>
    </xf>
    <xf numFmtId="0" fontId="0" fillId="5" borderId="0" xfId="0" applyFill="1" applyAlignment="1" applyProtection="1">
      <alignment horizontal="right" vertical="top"/>
    </xf>
    <xf numFmtId="0" fontId="5" fillId="0" borderId="0" xfId="0" applyFont="1" applyBorder="1" applyAlignment="1" applyProtection="1">
      <alignment horizontal="center" vertical="top"/>
    </xf>
    <xf numFmtId="0" fontId="10" fillId="0" borderId="0" xfId="0" applyFont="1" applyAlignment="1" applyProtection="1">
      <alignment vertical="top"/>
    </xf>
    <xf numFmtId="0" fontId="7" fillId="0" borderId="0" xfId="0" applyFont="1" applyAlignment="1" applyProtection="1">
      <alignment horizontal="right" vertical="top"/>
    </xf>
    <xf numFmtId="0" fontId="5" fillId="0" borderId="1" xfId="0" applyFont="1" applyBorder="1" applyAlignment="1" applyProtection="1">
      <alignment vertical="top"/>
    </xf>
    <xf numFmtId="0" fontId="0" fillId="0" borderId="2" xfId="0" applyBorder="1" applyAlignment="1" applyProtection="1">
      <alignment vertical="top"/>
    </xf>
    <xf numFmtId="2" fontId="7" fillId="2" borderId="3" xfId="0" applyNumberFormat="1" applyFont="1" applyFill="1" applyBorder="1" applyAlignment="1" applyProtection="1">
      <alignment vertical="top"/>
    </xf>
    <xf numFmtId="1" fontId="7" fillId="2" borderId="3" xfId="0" applyNumberFormat="1" applyFont="1" applyFill="1" applyBorder="1" applyAlignment="1" applyProtection="1">
      <alignment horizontal="center" vertical="top"/>
    </xf>
    <xf numFmtId="0" fontId="7" fillId="2" borderId="3" xfId="0" applyFont="1" applyFill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right" vertical="top"/>
    </xf>
    <xf numFmtId="0" fontId="0" fillId="0" borderId="0" xfId="0" applyBorder="1" applyAlignment="1" applyProtection="1">
      <alignment vertical="top"/>
    </xf>
    <xf numFmtId="0" fontId="5" fillId="0" borderId="2" xfId="0" applyFont="1" applyFill="1" applyBorder="1" applyAlignment="1" applyProtection="1">
      <alignment vertical="top"/>
    </xf>
    <xf numFmtId="2" fontId="5" fillId="2" borderId="3" xfId="0" applyNumberFormat="1" applyFont="1" applyFill="1" applyBorder="1" applyAlignment="1" applyProtection="1">
      <alignment vertical="top"/>
    </xf>
    <xf numFmtId="1" fontId="5" fillId="2" borderId="3" xfId="0" applyNumberFormat="1" applyFont="1" applyFill="1" applyBorder="1" applyAlignment="1" applyProtection="1">
      <alignment horizontal="center" vertical="top"/>
    </xf>
    <xf numFmtId="0" fontId="5" fillId="2" borderId="3" xfId="0" applyFont="1" applyFill="1" applyBorder="1" applyAlignment="1" applyProtection="1">
      <alignment horizontal="left" vertical="top"/>
    </xf>
    <xf numFmtId="0" fontId="0" fillId="0" borderId="0" xfId="0" applyAlignment="1" applyProtection="1">
      <alignment horizontal="left" vertical="top"/>
    </xf>
    <xf numFmtId="0" fontId="7" fillId="4" borderId="0" xfId="0" applyFont="1" applyFill="1" applyAlignment="1" applyProtection="1">
      <alignment horizontal="left" vertical="top" indent="1"/>
    </xf>
    <xf numFmtId="0" fontId="9" fillId="4" borderId="0" xfId="0" applyFont="1" applyFill="1" applyAlignment="1" applyProtection="1">
      <alignment horizontal="left" vertical="top" indent="1"/>
    </xf>
    <xf numFmtId="0" fontId="9" fillId="4" borderId="7" xfId="0" applyFont="1" applyFill="1" applyBorder="1" applyAlignment="1" applyProtection="1">
      <alignment horizontal="left" vertical="top" indent="1"/>
    </xf>
    <xf numFmtId="0" fontId="17" fillId="0" borderId="0" xfId="0" applyFont="1"/>
    <xf numFmtId="0" fontId="14" fillId="0" borderId="1" xfId="0" applyFont="1" applyBorder="1" applyAlignment="1" applyProtection="1">
      <alignment horizontal="center" vertical="top"/>
    </xf>
    <xf numFmtId="164" fontId="7" fillId="3" borderId="8" xfId="0" quotePrefix="1" applyNumberFormat="1" applyFont="1" applyFill="1" applyBorder="1" applyAlignment="1" applyProtection="1">
      <alignment vertical="top"/>
      <protection locked="0"/>
    </xf>
    <xf numFmtId="0" fontId="7" fillId="3" borderId="2" xfId="0" applyFont="1" applyFill="1" applyBorder="1" applyAlignment="1" applyProtection="1">
      <alignment vertical="top"/>
      <protection locked="0"/>
    </xf>
    <xf numFmtId="0" fontId="7" fillId="3" borderId="9" xfId="0" applyFont="1" applyFill="1" applyBorder="1" applyAlignment="1" applyProtection="1">
      <alignment vertical="top"/>
    </xf>
    <xf numFmtId="0" fontId="19" fillId="0" borderId="0" xfId="3" applyFont="1" applyAlignment="1">
      <alignment vertical="top"/>
    </xf>
    <xf numFmtId="0" fontId="0" fillId="0" borderId="0" xfId="0" applyAlignment="1">
      <alignment vertical="top"/>
    </xf>
    <xf numFmtId="0" fontId="22" fillId="0" borderId="0" xfId="4" applyFont="1"/>
    <xf numFmtId="0" fontId="2" fillId="0" borderId="0" xfId="4"/>
    <xf numFmtId="0" fontId="8" fillId="0" borderId="0" xfId="4" applyFont="1"/>
    <xf numFmtId="0" fontId="2" fillId="0" borderId="0" xfId="4" applyProtection="1">
      <protection hidden="1"/>
    </xf>
    <xf numFmtId="0" fontId="2" fillId="3" borderId="1" xfId="4" applyFill="1" applyBorder="1"/>
    <xf numFmtId="0" fontId="20" fillId="0" borderId="0" xfId="4" applyFont="1" applyProtection="1">
      <protection locked="0" hidden="1"/>
    </xf>
    <xf numFmtId="0" fontId="2" fillId="3" borderId="1" xfId="4" applyFill="1" applyBorder="1" applyAlignment="1" applyProtection="1">
      <alignment horizontal="center" vertical="center"/>
      <protection locked="0" hidden="1"/>
    </xf>
    <xf numFmtId="0" fontId="23" fillId="0" borderId="0" xfId="4" quotePrefix="1" applyFont="1" applyAlignment="1">
      <alignment vertical="center"/>
    </xf>
    <xf numFmtId="0" fontId="2" fillId="0" borderId="0" xfId="4" applyAlignment="1">
      <alignment vertical="center"/>
    </xf>
    <xf numFmtId="0" fontId="20" fillId="0" borderId="0" xfId="4" applyFont="1" applyAlignment="1" applyProtection="1">
      <alignment vertical="center"/>
      <protection hidden="1"/>
    </xf>
    <xf numFmtId="0" fontId="24" fillId="0" borderId="0" xfId="0" applyFont="1" applyAlignment="1">
      <alignment vertical="top"/>
    </xf>
    <xf numFmtId="0" fontId="1" fillId="0" borderId="0" xfId="4" applyFont="1"/>
    <xf numFmtId="0" fontId="20" fillId="0" borderId="0" xfId="0" applyFont="1" applyProtection="1">
      <protection hidden="1"/>
    </xf>
    <xf numFmtId="0" fontId="8" fillId="0" borderId="0" xfId="0" applyFont="1"/>
    <xf numFmtId="0" fontId="20" fillId="0" borderId="0" xfId="0" applyFont="1"/>
  </cellXfs>
  <cellStyles count="5">
    <cellStyle name="Hyperlink" xfId="3" builtinId="8"/>
    <cellStyle name="Standaard" xfId="0" builtinId="0"/>
    <cellStyle name="Standaard 2" xfId="1" xr:uid="{F11899E7-65A0-4517-AC73-B836C30850C1}"/>
    <cellStyle name="Standaard 3" xfId="2" xr:uid="{ABA83425-6BAA-4999-850E-A2B4CAB91107}"/>
    <cellStyle name="Standaard 4" xfId="4" xr:uid="{DA2D13D5-09C7-4850-9453-C305A69A32F9}"/>
  </cellStyles>
  <dxfs count="2"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firstButton="1" fmlaLink="F13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655320</xdr:colOff>
          <xdr:row>12</xdr:row>
          <xdr:rowOff>0</xdr:rowOff>
        </xdr:from>
        <xdr:to>
          <xdr:col>0</xdr:col>
          <xdr:colOff>2827020</xdr:colOff>
          <xdr:row>12</xdr:row>
          <xdr:rowOff>266700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nl-N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Ik ga accoord met de disclaimer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579119</xdr:colOff>
      <xdr:row>4</xdr:row>
      <xdr:rowOff>15240</xdr:rowOff>
    </xdr:from>
    <xdr:to>
      <xdr:col>13</xdr:col>
      <xdr:colOff>289790</xdr:colOff>
      <xdr:row>5</xdr:row>
      <xdr:rowOff>114851</xdr:rowOff>
    </xdr:to>
    <xdr:pic>
      <xdr:nvPicPr>
        <xdr:cNvPr id="2" name="Afbeelding 1" descr="C:\Users\Martien\AppData\Local\Temp\SNAGHTML10b2535b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3079" y="883920"/>
          <a:ext cx="1539471" cy="427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274320</xdr:colOff>
      <xdr:row>5</xdr:row>
      <xdr:rowOff>306534</xdr:rowOff>
    </xdr:from>
    <xdr:to>
      <xdr:col>12</xdr:col>
      <xdr:colOff>53340</xdr:colOff>
      <xdr:row>7</xdr:row>
      <xdr:rowOff>174919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8280" y="1502874"/>
          <a:ext cx="998220" cy="432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396241</xdr:colOff>
      <xdr:row>8</xdr:row>
      <xdr:rowOff>106680</xdr:rowOff>
    </xdr:from>
    <xdr:to>
      <xdr:col>11</xdr:col>
      <xdr:colOff>396241</xdr:colOff>
      <xdr:row>11</xdr:row>
      <xdr:rowOff>48935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1" y="2125980"/>
          <a:ext cx="609600" cy="452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</xdr:colOff>
      <xdr:row>3</xdr:row>
      <xdr:rowOff>160020</xdr:rowOff>
    </xdr:from>
    <xdr:to>
      <xdr:col>21</xdr:col>
      <xdr:colOff>487681</xdr:colOff>
      <xdr:row>27</xdr:row>
      <xdr:rowOff>98683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1" y="662940"/>
          <a:ext cx="13274040" cy="39620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7</xdr:row>
      <xdr:rowOff>22860</xdr:rowOff>
    </xdr:from>
    <xdr:to>
      <xdr:col>8</xdr:col>
      <xdr:colOff>498441</xdr:colOff>
      <xdr:row>44</xdr:row>
      <xdr:rowOff>103919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1303020"/>
          <a:ext cx="5352381" cy="68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7</xdr:row>
      <xdr:rowOff>45330</xdr:rowOff>
    </xdr:from>
    <xdr:to>
      <xdr:col>19</xdr:col>
      <xdr:colOff>518553</xdr:colOff>
      <xdr:row>28</xdr:row>
      <xdr:rowOff>60960</xdr:rowOff>
    </xdr:to>
    <xdr:pic>
      <xdr:nvPicPr>
        <xdr:cNvPr id="3" name="Afbeelding 2" descr="C:\Users\Martien\AppData\Local\Temp\SNAGHTML12aa6317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1" y="1325490"/>
          <a:ext cx="6637412" cy="3856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0</xdr:row>
          <xdr:rowOff>129540</xdr:rowOff>
        </xdr:from>
        <xdr:to>
          <xdr:col>4</xdr:col>
          <xdr:colOff>99060</xdr:colOff>
          <xdr:row>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avix.n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BFFF9-CCDD-477E-8943-BBFB7ABB515C}">
  <dimension ref="A1:O40"/>
  <sheetViews>
    <sheetView showGridLines="0" tabSelected="1" workbookViewId="0"/>
  </sheetViews>
  <sheetFormatPr defaultRowHeight="14.4" x14ac:dyDescent="0.3"/>
  <cols>
    <col min="1" max="1" width="44.21875" style="68" customWidth="1"/>
    <col min="2" max="4" width="8.88671875" style="68"/>
    <col min="5" max="5" width="16.88671875" style="68" customWidth="1"/>
    <col min="6" max="16384" width="8.88671875" style="68"/>
  </cols>
  <sheetData>
    <row r="1" spans="1:15" ht="15.6" x14ac:dyDescent="0.3">
      <c r="A1" s="67" t="s">
        <v>144</v>
      </c>
      <c r="E1" s="78" t="s">
        <v>155</v>
      </c>
    </row>
    <row r="3" spans="1:15" x14ac:dyDescent="0.3">
      <c r="A3" s="68" t="s">
        <v>145</v>
      </c>
    </row>
    <row r="4" spans="1:15" x14ac:dyDescent="0.3">
      <c r="A4" s="69" t="s">
        <v>146</v>
      </c>
    </row>
    <row r="5" spans="1:15" x14ac:dyDescent="0.3">
      <c r="A5" s="68" t="s">
        <v>147</v>
      </c>
    </row>
    <row r="7" spans="1:15" x14ac:dyDescent="0.3">
      <c r="A7" s="68" t="s">
        <v>148</v>
      </c>
    </row>
    <row r="9" spans="1:15" x14ac:dyDescent="0.3">
      <c r="A9" s="68" t="s">
        <v>149</v>
      </c>
    </row>
    <row r="12" spans="1:15" x14ac:dyDescent="0.3">
      <c r="F12" s="70"/>
    </row>
    <row r="13" spans="1:15" ht="28.2" customHeight="1" x14ac:dyDescent="0.3">
      <c r="A13" s="71"/>
      <c r="F13" s="72">
        <v>0</v>
      </c>
    </row>
    <row r="14" spans="1:15" s="75" customFormat="1" ht="27.6" customHeight="1" x14ac:dyDescent="0.25">
      <c r="A14" s="73" t="s">
        <v>150</v>
      </c>
      <c r="B14" s="74" t="str">
        <f>IF(A14=""," &lt;==   uw naam invullen","")</f>
        <v/>
      </c>
      <c r="F14" s="76">
        <f>IF(AND(A14&lt;&gt;"uw naam hier invullen",A14&lt;&gt;""),1,0)</f>
        <v>0</v>
      </c>
    </row>
    <row r="15" spans="1:15" x14ac:dyDescent="0.3">
      <c r="A15"/>
      <c r="B15"/>
      <c r="C15"/>
      <c r="D15"/>
      <c r="E15"/>
      <c r="F15" s="79">
        <f>F14*F13</f>
        <v>0</v>
      </c>
      <c r="G15"/>
      <c r="H15"/>
      <c r="I15"/>
      <c r="J15"/>
      <c r="K15"/>
      <c r="L15"/>
      <c r="M15"/>
      <c r="N15"/>
      <c r="O15"/>
    </row>
    <row r="16" spans="1:15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 x14ac:dyDescent="0.3">
      <c r="A17" s="80" t="str">
        <f t="shared" ref="A17:A24" si="0">IF($F$15=1,F17,"")</f>
        <v/>
      </c>
      <c r="B17"/>
      <c r="C17"/>
      <c r="D17"/>
      <c r="E17"/>
      <c r="F17" s="81" t="s">
        <v>151</v>
      </c>
      <c r="G17"/>
      <c r="H17"/>
      <c r="I17"/>
      <c r="J17"/>
      <c r="K17"/>
      <c r="L17"/>
      <c r="M17"/>
      <c r="N17"/>
      <c r="O17"/>
    </row>
    <row r="18" spans="1:15" x14ac:dyDescent="0.3">
      <c r="A18" t="str">
        <f t="shared" si="0"/>
        <v/>
      </c>
      <c r="B18"/>
      <c r="C18"/>
      <c r="D18"/>
      <c r="E18"/>
      <c r="F18" s="81" t="s">
        <v>152</v>
      </c>
      <c r="G18"/>
      <c r="H18"/>
      <c r="I18"/>
      <c r="J18"/>
      <c r="K18"/>
      <c r="L18"/>
      <c r="M18"/>
      <c r="N18"/>
      <c r="O18"/>
    </row>
    <row r="19" spans="1:15" x14ac:dyDescent="0.3">
      <c r="A19" t="str">
        <f t="shared" si="0"/>
        <v/>
      </c>
      <c r="B19"/>
      <c r="C19"/>
      <c r="D19"/>
      <c r="E19"/>
      <c r="F19" s="81" t="s">
        <v>156</v>
      </c>
      <c r="G19"/>
      <c r="H19"/>
      <c r="I19"/>
      <c r="J19"/>
      <c r="K19"/>
      <c r="L19"/>
      <c r="M19"/>
      <c r="N19"/>
      <c r="O19"/>
    </row>
    <row r="20" spans="1:15" x14ac:dyDescent="0.3">
      <c r="A20" t="str">
        <f t="shared" si="0"/>
        <v/>
      </c>
      <c r="B20"/>
      <c r="C20"/>
      <c r="D20"/>
      <c r="E20"/>
      <c r="F20" s="81" t="s">
        <v>157</v>
      </c>
      <c r="G20"/>
      <c r="H20"/>
      <c r="I20"/>
      <c r="J20"/>
      <c r="K20"/>
      <c r="L20"/>
      <c r="M20"/>
      <c r="N20"/>
      <c r="O20"/>
    </row>
    <row r="21" spans="1:15" x14ac:dyDescent="0.3">
      <c r="A21" t="str">
        <f t="shared" si="0"/>
        <v/>
      </c>
      <c r="B21"/>
      <c r="C21"/>
      <c r="D21"/>
      <c r="E21"/>
      <c r="F21" s="81" t="s">
        <v>158</v>
      </c>
      <c r="G21"/>
      <c r="H21"/>
      <c r="I21"/>
      <c r="J21"/>
      <c r="K21"/>
      <c r="L21"/>
      <c r="M21"/>
      <c r="N21"/>
      <c r="O21"/>
    </row>
    <row r="22" spans="1:15" x14ac:dyDescent="0.3">
      <c r="A22" t="str">
        <f t="shared" si="0"/>
        <v/>
      </c>
      <c r="B22"/>
      <c r="C22"/>
      <c r="D22"/>
      <c r="E22"/>
      <c r="F22" s="81" t="s">
        <v>159</v>
      </c>
      <c r="G22"/>
      <c r="H22"/>
      <c r="I22"/>
      <c r="J22"/>
      <c r="K22"/>
      <c r="L22"/>
      <c r="M22"/>
      <c r="N22"/>
      <c r="O22"/>
    </row>
    <row r="23" spans="1:15" x14ac:dyDescent="0.3">
      <c r="A23" t="str">
        <f t="shared" si="0"/>
        <v/>
      </c>
      <c r="B23"/>
      <c r="C23"/>
      <c r="D23"/>
      <c r="E23"/>
      <c r="F23" s="81" t="s">
        <v>160</v>
      </c>
      <c r="G23"/>
      <c r="H23"/>
      <c r="I23"/>
      <c r="J23"/>
      <c r="K23"/>
      <c r="L23"/>
      <c r="M23"/>
      <c r="N23"/>
      <c r="O23"/>
    </row>
    <row r="24" spans="1:15" x14ac:dyDescent="0.3">
      <c r="A24" t="str">
        <f t="shared" si="0"/>
        <v/>
      </c>
      <c r="B24"/>
      <c r="C24"/>
      <c r="D24"/>
      <c r="E24"/>
      <c r="F24" s="81" t="s">
        <v>153</v>
      </c>
      <c r="G24"/>
      <c r="H24"/>
      <c r="I24"/>
      <c r="J24"/>
      <c r="K24"/>
      <c r="L24"/>
      <c r="M24"/>
      <c r="N24"/>
      <c r="O24"/>
    </row>
    <row r="25" spans="1:15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</sheetData>
  <sheetProtection algorithmName="SHA-512" hashValue="qBGNBxD0c2GnmKIB9YWSfpvOZahWTMR71o+sFdytBjzlBIJSpCryGI4f997nzIwsqivMV5oEwcNPPnYMEyfhSg==" saltValue="q81ibRJ77megC/WGs7QPyQ==" spinCount="100000" sheet="1" scenarios="1"/>
  <conditionalFormatting sqref="A14">
    <cfRule type="expression" dxfId="1" priority="1">
      <formula>$F$14=1</formula>
    </cfRule>
  </conditionalFormatting>
  <conditionalFormatting sqref="A13">
    <cfRule type="expression" dxfId="0" priority="2">
      <formula>$F$13=1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655320</xdr:colOff>
                    <xdr:row>12</xdr:row>
                    <xdr:rowOff>0</xdr:rowOff>
                  </from>
                  <to>
                    <xdr:col>0</xdr:col>
                    <xdr:colOff>2827020</xdr:colOff>
                    <xdr:row>12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O32"/>
  <sheetViews>
    <sheetView showGridLines="0" workbookViewId="0">
      <selection activeCell="E11" sqref="E11"/>
    </sheetView>
  </sheetViews>
  <sheetFormatPr defaultRowHeight="13.2" x14ac:dyDescent="0.25"/>
  <cols>
    <col min="1" max="1" width="7.109375" style="21" bestFit="1" customWidth="1"/>
    <col min="2" max="2" width="16.44140625" style="21" customWidth="1"/>
    <col min="3" max="3" width="11.33203125" style="21" customWidth="1"/>
    <col min="4" max="4" width="10.88671875" style="21" customWidth="1"/>
    <col min="5" max="5" width="21.88671875" style="21" customWidth="1"/>
    <col min="6" max="6" width="24.21875" style="21" customWidth="1"/>
    <col min="7" max="7" width="10.109375" style="21" customWidth="1"/>
    <col min="8" max="16384" width="8.88671875" style="21"/>
  </cols>
  <sheetData>
    <row r="1" spans="1:1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5" ht="13.8" thickBot="1" x14ac:dyDescent="0.3">
      <c r="A2" s="4"/>
      <c r="B2" s="22" t="s">
        <v>136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5" ht="15" thickBot="1" x14ac:dyDescent="0.3">
      <c r="A3" s="4"/>
      <c r="B3" s="5"/>
      <c r="C3" s="6" t="s">
        <v>112</v>
      </c>
      <c r="D3" s="6" t="s">
        <v>127</v>
      </c>
      <c r="E3" s="6" t="s">
        <v>113</v>
      </c>
      <c r="F3" s="18" t="s">
        <v>117</v>
      </c>
      <c r="G3" s="4"/>
      <c r="H3" s="4"/>
      <c r="I3" s="4"/>
      <c r="J3" s="4"/>
      <c r="K3" s="4"/>
      <c r="L3" s="4"/>
      <c r="M3" s="4"/>
      <c r="N3" s="4"/>
    </row>
    <row r="4" spans="1:15" ht="26.4" customHeight="1" thickBot="1" x14ac:dyDescent="0.3">
      <c r="A4" s="4"/>
      <c r="B4" s="7" t="s">
        <v>114</v>
      </c>
      <c r="C4" s="8">
        <f>D12</f>
        <v>0</v>
      </c>
      <c r="D4" s="13">
        <f>D24</f>
        <v>-5.0741379310344827</v>
      </c>
      <c r="E4" s="9" t="str">
        <f>ROUND(E24,0)&amp;"  "&amp;F24</f>
        <v>0  zeer laag</v>
      </c>
      <c r="F4" s="57" t="s">
        <v>119</v>
      </c>
      <c r="G4" s="4"/>
      <c r="H4" s="4"/>
      <c r="I4" s="4"/>
      <c r="J4" s="4"/>
      <c r="K4" s="4"/>
      <c r="L4" s="4"/>
      <c r="M4" s="4"/>
      <c r="N4" s="4"/>
    </row>
    <row r="5" spans="1:15" ht="25.8" customHeight="1" thickBot="1" x14ac:dyDescent="0.3">
      <c r="A5" s="4"/>
      <c r="B5" s="7" t="s">
        <v>115</v>
      </c>
      <c r="C5" s="8">
        <f>D13</f>
        <v>0</v>
      </c>
      <c r="D5" s="13">
        <f t="shared" ref="D5:D6" si="0">D25</f>
        <v>-3.4963715529753263</v>
      </c>
      <c r="E5" s="9" t="str">
        <f>ROUND(E25,0)&amp;"  "&amp;F25</f>
        <v>0  zeer laag</v>
      </c>
      <c r="F5" s="57" t="s">
        <v>135</v>
      </c>
      <c r="G5" s="4"/>
      <c r="H5" s="4"/>
      <c r="I5" s="4"/>
      <c r="J5" s="4"/>
      <c r="K5" s="4"/>
      <c r="L5" s="4"/>
      <c r="M5" s="4"/>
      <c r="N5" s="4"/>
    </row>
    <row r="6" spans="1:15" ht="25.8" customHeight="1" thickBot="1" x14ac:dyDescent="0.3">
      <c r="A6" s="4"/>
      <c r="B6" s="14" t="s">
        <v>126</v>
      </c>
      <c r="C6" s="15">
        <f>D14</f>
        <v>0</v>
      </c>
      <c r="D6" s="16">
        <f t="shared" si="0"/>
        <v>-4.6512798543429374</v>
      </c>
      <c r="E6" s="17" t="str">
        <f>ROUND(E26,0)&amp;"  "&amp;F26</f>
        <v>0  zeer laag</v>
      </c>
      <c r="F6" s="57" t="s">
        <v>137</v>
      </c>
      <c r="G6" s="4"/>
      <c r="H6" s="4"/>
      <c r="I6" s="4"/>
      <c r="J6" s="4"/>
      <c r="K6" s="4"/>
      <c r="L6" s="4"/>
      <c r="M6" s="4"/>
      <c r="N6" s="4"/>
    </row>
    <row r="7" spans="1:15" ht="18.600000000000001" customHeight="1" x14ac:dyDescent="0.25">
      <c r="A7" s="4"/>
      <c r="B7" s="4"/>
      <c r="C7" s="4"/>
      <c r="D7" s="4"/>
      <c r="E7" s="23" t="s">
        <v>116</v>
      </c>
      <c r="F7" s="58" t="s">
        <v>138</v>
      </c>
      <c r="G7" s="4"/>
      <c r="H7" s="4"/>
      <c r="I7" s="4"/>
      <c r="J7" s="4"/>
      <c r="K7" s="4"/>
      <c r="L7" s="4"/>
      <c r="M7" s="4"/>
      <c r="N7" s="4"/>
    </row>
    <row r="8" spans="1:15" ht="20.399999999999999" customHeight="1" thickBot="1" x14ac:dyDescent="0.3">
      <c r="A8" s="10"/>
      <c r="B8" s="10"/>
      <c r="C8" s="10"/>
      <c r="D8" s="10"/>
      <c r="E8" s="10"/>
      <c r="F8" s="59" t="s">
        <v>139</v>
      </c>
      <c r="G8" s="10"/>
      <c r="H8" s="10"/>
      <c r="I8" s="10"/>
      <c r="J8" s="10"/>
      <c r="K8" s="10"/>
      <c r="L8" s="10"/>
      <c r="M8" s="10"/>
      <c r="N8" s="10"/>
    </row>
    <row r="9" spans="1:15" x14ac:dyDescent="0.25">
      <c r="A9" s="24" t="s">
        <v>154</v>
      </c>
      <c r="C9" s="25" t="s">
        <v>118</v>
      </c>
      <c r="D9" s="26"/>
      <c r="E9" s="27" t="s">
        <v>133</v>
      </c>
      <c r="F9" s="28" t="s">
        <v>131</v>
      </c>
    </row>
    <row r="10" spans="1:15" x14ac:dyDescent="0.25">
      <c r="F10" s="65" t="s">
        <v>143</v>
      </c>
      <c r="G10" s="66"/>
      <c r="H10" s="66"/>
      <c r="I10" s="66"/>
      <c r="J10" s="66"/>
      <c r="K10" s="66"/>
      <c r="L10" s="66"/>
      <c r="M10" s="66"/>
      <c r="N10" s="66"/>
      <c r="O10" s="66"/>
    </row>
    <row r="11" spans="1:15" ht="13.8" thickBot="1" x14ac:dyDescent="0.3">
      <c r="B11" s="29" t="s">
        <v>5</v>
      </c>
      <c r="C11" s="30" t="s">
        <v>6</v>
      </c>
      <c r="D11" s="30" t="s">
        <v>7</v>
      </c>
      <c r="E11" s="77" t="str">
        <f>IF(Disclaimer!$F$15=0,"Berekeningen werken alleen als de disclaimer op het disclaimerblad is aangevinkt!","")</f>
        <v>Berekeningen werken alleen als de disclaimer op het disclaimerblad is aangevinkt!</v>
      </c>
    </row>
    <row r="12" spans="1:15" ht="13.8" thickBot="1" x14ac:dyDescent="0.3">
      <c r="B12" s="21" t="s">
        <v>0</v>
      </c>
      <c r="C12" s="31"/>
      <c r="D12" s="32">
        <f>C12*Disclaimer!$F$15</f>
        <v>0</v>
      </c>
    </row>
    <row r="13" spans="1:15" ht="13.8" thickBot="1" x14ac:dyDescent="0.3">
      <c r="B13" s="21" t="s">
        <v>1</v>
      </c>
      <c r="C13" s="31"/>
      <c r="D13" s="32">
        <f>C13*Disclaimer!$F$15</f>
        <v>0</v>
      </c>
    </row>
    <row r="14" spans="1:15" ht="13.8" thickBot="1" x14ac:dyDescent="0.3">
      <c r="C14" s="33"/>
      <c r="D14" s="32">
        <f>(D13+D12)*Disclaimer!$F$15</f>
        <v>0</v>
      </c>
      <c r="E14" s="34" t="s">
        <v>128</v>
      </c>
      <c r="K14" s="35" t="s">
        <v>129</v>
      </c>
      <c r="L14" s="35"/>
      <c r="M14" s="35"/>
    </row>
    <row r="15" spans="1:15" ht="13.8" thickBot="1" x14ac:dyDescent="0.3">
      <c r="B15" s="21" t="s">
        <v>2</v>
      </c>
      <c r="C15" s="36"/>
      <c r="D15" s="37">
        <f>IF(C15="v",0,1)</f>
        <v>1</v>
      </c>
      <c r="E15" s="38" t="s">
        <v>141</v>
      </c>
      <c r="K15" s="61" t="s">
        <v>107</v>
      </c>
      <c r="L15" s="61" t="s">
        <v>16</v>
      </c>
      <c r="M15" s="35"/>
    </row>
    <row r="16" spans="1:15" ht="13.8" thickBot="1" x14ac:dyDescent="0.3">
      <c r="B16" s="21" t="s">
        <v>3</v>
      </c>
      <c r="C16" s="31"/>
      <c r="D16" s="37">
        <f>C16-50</f>
        <v>-50</v>
      </c>
      <c r="E16" s="38" t="s">
        <v>124</v>
      </c>
      <c r="K16" s="35"/>
      <c r="L16" s="35"/>
      <c r="M16" s="35"/>
    </row>
    <row r="17" spans="1:13" ht="13.8" thickBot="1" x14ac:dyDescent="0.3">
      <c r="B17" s="39" t="s">
        <v>8</v>
      </c>
      <c r="C17" s="40"/>
      <c r="D17" s="37">
        <f>D16*D16</f>
        <v>2500</v>
      </c>
      <c r="E17" s="38" t="s">
        <v>125</v>
      </c>
      <c r="K17" s="35"/>
      <c r="L17" s="35"/>
      <c r="M17" s="35"/>
    </row>
    <row r="18" spans="1:13" ht="13.8" thickBot="1" x14ac:dyDescent="0.3">
      <c r="B18" s="21" t="s">
        <v>4</v>
      </c>
      <c r="C18" s="36"/>
      <c r="D18" s="41">
        <f>C18</f>
        <v>0</v>
      </c>
      <c r="E18" s="38" t="s">
        <v>142</v>
      </c>
      <c r="K18" s="61" t="s">
        <v>120</v>
      </c>
      <c r="L18" s="61" t="s">
        <v>16</v>
      </c>
      <c r="M18" s="61" t="s">
        <v>121</v>
      </c>
    </row>
    <row r="19" spans="1:13" x14ac:dyDescent="0.25">
      <c r="B19" s="39" t="s">
        <v>12</v>
      </c>
      <c r="D19" s="37">
        <f>IF(C18="l",1,0)</f>
        <v>0</v>
      </c>
      <c r="E19" s="38" t="s">
        <v>122</v>
      </c>
    </row>
    <row r="20" spans="1:13" x14ac:dyDescent="0.25">
      <c r="B20" s="39" t="s">
        <v>9</v>
      </c>
      <c r="D20" s="37">
        <f>IF(C18="h",1,0)</f>
        <v>0</v>
      </c>
      <c r="E20" s="38" t="s">
        <v>123</v>
      </c>
    </row>
    <row r="21" spans="1:13" x14ac:dyDescent="0.25">
      <c r="B21" s="21" t="s">
        <v>10</v>
      </c>
      <c r="D21" s="37">
        <f>24.63-0.096*D16-2.653*D19+1.572*D20</f>
        <v>29.43</v>
      </c>
    </row>
    <row r="22" spans="1:13" x14ac:dyDescent="0.25">
      <c r="B22" s="21" t="s">
        <v>11</v>
      </c>
      <c r="D22" s="37">
        <f>18.459-0.053*D16-0.002*D17+0.754*D15-2.61*D19+1.624*D20</f>
        <v>16.863</v>
      </c>
    </row>
    <row r="23" spans="1:13" ht="14.4" thickBot="1" x14ac:dyDescent="0.3">
      <c r="B23" s="21" t="s">
        <v>15</v>
      </c>
      <c r="D23" s="37">
        <f>43.829-0.142*D16-0.003*D17-5.3*D19+3.346*D20</f>
        <v>43.429000000000002</v>
      </c>
      <c r="E23" s="42" t="s">
        <v>132</v>
      </c>
      <c r="F23" s="43" t="s">
        <v>134</v>
      </c>
    </row>
    <row r="24" spans="1:13" ht="13.8" thickBot="1" x14ac:dyDescent="0.3">
      <c r="A24" s="44" t="s">
        <v>127</v>
      </c>
      <c r="B24" s="45" t="s">
        <v>108</v>
      </c>
      <c r="C24" s="46"/>
      <c r="D24" s="47">
        <f>(D12-D21)/5.8</f>
        <v>-5.0741379310344827</v>
      </c>
      <c r="E24" s="48">
        <f>NORMSDIST(D24)*100</f>
        <v>1.9462831857082405E-5</v>
      </c>
      <c r="F24" s="49" t="str">
        <f>IF(D24&lt;=-2,"zeer laag",IF(D24&lt;=-1.5,"laag",IF(D24&lt;=-1,"minder dan normaal",IF(D24&lt;=1,"normaal",IF(D24&lt;=1.5,"beter dan normaal",IF(D24&lt;=2,"hoog","zeer hoog"))))))</f>
        <v>zeer laag</v>
      </c>
      <c r="G24" s="50"/>
    </row>
    <row r="25" spans="1:13" ht="13.8" thickBot="1" x14ac:dyDescent="0.3">
      <c r="A25" s="44" t="s">
        <v>127</v>
      </c>
      <c r="B25" s="45" t="s">
        <v>109</v>
      </c>
      <c r="C25" s="46"/>
      <c r="D25" s="47">
        <f>(D13-D22)/4.823</f>
        <v>-3.4963715529753263</v>
      </c>
      <c r="E25" s="48">
        <f>NORMSDIST(D25)*100</f>
        <v>2.358157468118724E-2</v>
      </c>
      <c r="F25" s="49" t="str">
        <f>IF(D25&lt;=-2,"zeer laag",IF(D25&lt;=-1.5,"laag",IF(D25&lt;=-1,"minder dan normaal",IF(D25&lt;=1,"normaal",IF(D25&lt;=1.5,"beter dan normaal",IF(D25&lt;=2,"hoog","zeer hoog"))))))</f>
        <v>zeer laag</v>
      </c>
      <c r="G25" s="51"/>
    </row>
    <row r="26" spans="1:13" ht="13.8" thickBot="1" x14ac:dyDescent="0.3">
      <c r="A26" s="44" t="s">
        <v>127</v>
      </c>
      <c r="B26" s="45" t="s">
        <v>110</v>
      </c>
      <c r="C26" s="52"/>
      <c r="D26" s="53">
        <f>((D12+D13)-D23)/9.337</f>
        <v>-4.6512798543429374</v>
      </c>
      <c r="E26" s="54">
        <f>NORMSDIST(D26)*100</f>
        <v>1.6494065120440234E-4</v>
      </c>
      <c r="F26" s="55" t="str">
        <f>IF(D26&lt;=-2,"zeer laag",IF(D26&lt;=-1.5,"laag",IF(D26&lt;=-1,"minder dan normaal",IF(D26&lt;=1,"normaal",IF(D26&lt;=1.5,"beter dan normaal",IF(D26&lt;=2,"hoog","zeer hoog"))))))</f>
        <v>zeer laag</v>
      </c>
      <c r="G26" s="50"/>
      <c r="H26" s="56"/>
    </row>
    <row r="27" spans="1:13" x14ac:dyDescent="0.25">
      <c r="F27" s="51"/>
      <c r="G27" s="51"/>
    </row>
    <row r="29" spans="1:13" x14ac:dyDescent="0.25">
      <c r="B29" s="21" t="s">
        <v>13</v>
      </c>
      <c r="C29" s="63"/>
      <c r="D29" s="64"/>
    </row>
    <row r="30" spans="1:13" x14ac:dyDescent="0.25">
      <c r="B30" s="21" t="s">
        <v>14</v>
      </c>
      <c r="C30" s="62"/>
    </row>
    <row r="32" spans="1:13" x14ac:dyDescent="0.25">
      <c r="B32" s="21" t="s">
        <v>111</v>
      </c>
    </row>
  </sheetData>
  <sheetProtection algorithmName="SHA-512" hashValue="veq0ZfxHmdL3BAedrIAINhK7YBel8qAFuw7a8PtNOmdamfGBdVrWRWb48o99LN1dzxz3jhUv1xMD7DSNut8uVg==" saltValue="2ZFPiBhT2BgKfhE+H912Rg==" spinCount="100000" sheet="1" objects="1" scenarios="1"/>
  <phoneticPr fontId="0" type="noConversion"/>
  <dataValidations count="2">
    <dataValidation type="list" allowBlank="1" showInputMessage="1" showErrorMessage="1" sqref="C18" xr:uid="{63396E36-6D80-4B11-88FC-6F3C4645959D}">
      <formula1>$K$18:$M$18</formula1>
    </dataValidation>
    <dataValidation type="list" allowBlank="1" showInputMessage="1" showErrorMessage="1" sqref="C15" xr:uid="{158FE89F-8754-4CEA-8544-9B74F3212EB7}">
      <formula1>$K$15:$L$15</formula1>
    </dataValidation>
  </dataValidations>
  <hyperlinks>
    <hyperlink ref="F10" r:id="rId1" display="oorspronkelijke versie © Anne Onnink, 2017; verbeterde versie © Martien HENDRIKS www.bavix.nl , 2019 " xr:uid="{F1CA3BBC-602B-477E-90C8-ED2B1A749A85}"/>
  </hyperlinks>
  <pageMargins left="0.70866141732283472" right="0.70866141732283472" top="0.74803149606299213" bottom="0.74803149606299213" header="0.31496062992125984" footer="0.31496062992125984"/>
  <pageSetup paperSize="9" scale="81" orientation="landscape" cellComments="atEnd" horizontalDpi="4294967293" verticalDpi="300" r:id="rId2"/>
  <headerFooter>
    <oddHeader>&amp;Lgeprint: &amp;D, &amp;T&amp;Rfile: &amp;F, &amp;A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46"/>
  <sheetViews>
    <sheetView workbookViewId="0">
      <pane ySplit="1" topLeftCell="A5" activePane="bottomLeft" state="frozen"/>
      <selection pane="bottomLeft" activeCell="A2" sqref="A2"/>
    </sheetView>
  </sheetViews>
  <sheetFormatPr defaultRowHeight="13.2" x14ac:dyDescent="0.25"/>
  <cols>
    <col min="1" max="1" width="40.33203125" customWidth="1"/>
    <col min="2" max="2" width="30.44140625" customWidth="1"/>
    <col min="3" max="3" width="27.44140625" customWidth="1"/>
  </cols>
  <sheetData>
    <row r="1" spans="1:3" x14ac:dyDescent="0.25">
      <c r="A1" s="11" t="s">
        <v>17</v>
      </c>
      <c r="B1" s="11" t="s">
        <v>18</v>
      </c>
      <c r="C1" s="12" t="s">
        <v>19</v>
      </c>
    </row>
    <row r="2" spans="1:3" x14ac:dyDescent="0.25">
      <c r="A2" s="2" t="s">
        <v>20</v>
      </c>
      <c r="B2" s="2" t="s">
        <v>21</v>
      </c>
      <c r="C2" s="1" t="s">
        <v>22</v>
      </c>
    </row>
    <row r="3" spans="1:3" x14ac:dyDescent="0.25">
      <c r="A3" s="2" t="s">
        <v>23</v>
      </c>
      <c r="B3" s="2" t="s">
        <v>24</v>
      </c>
      <c r="C3" s="1" t="s">
        <v>25</v>
      </c>
    </row>
    <row r="4" spans="1:3" x14ac:dyDescent="0.25">
      <c r="A4" s="3" t="s">
        <v>26</v>
      </c>
      <c r="B4" s="2" t="s">
        <v>27</v>
      </c>
      <c r="C4" s="1" t="s">
        <v>28</v>
      </c>
    </row>
    <row r="5" spans="1:3" x14ac:dyDescent="0.25">
      <c r="A5" s="3" t="s">
        <v>29</v>
      </c>
      <c r="B5" s="2" t="s">
        <v>30</v>
      </c>
      <c r="C5" s="1" t="s">
        <v>31</v>
      </c>
    </row>
    <row r="6" spans="1:3" x14ac:dyDescent="0.25">
      <c r="A6" s="3" t="s">
        <v>32</v>
      </c>
      <c r="B6" s="2" t="s">
        <v>33</v>
      </c>
      <c r="C6" s="1" t="s">
        <v>34</v>
      </c>
    </row>
    <row r="7" spans="1:3" x14ac:dyDescent="0.25">
      <c r="A7" s="3" t="s">
        <v>35</v>
      </c>
      <c r="B7" s="2" t="s">
        <v>36</v>
      </c>
      <c r="C7" s="1" t="s">
        <v>37</v>
      </c>
    </row>
    <row r="8" spans="1:3" x14ac:dyDescent="0.25">
      <c r="A8" s="3" t="s">
        <v>38</v>
      </c>
      <c r="B8" s="2" t="s">
        <v>39</v>
      </c>
      <c r="C8" s="1" t="s">
        <v>40</v>
      </c>
    </row>
    <row r="9" spans="1:3" x14ac:dyDescent="0.25">
      <c r="A9" s="3" t="s">
        <v>41</v>
      </c>
      <c r="B9" s="2" t="s">
        <v>42</v>
      </c>
      <c r="C9" s="1" t="s">
        <v>43</v>
      </c>
    </row>
    <row r="10" spans="1:3" x14ac:dyDescent="0.25">
      <c r="A10" s="3" t="s">
        <v>44</v>
      </c>
      <c r="B10" s="2" t="s">
        <v>45</v>
      </c>
      <c r="C10" s="1" t="s">
        <v>46</v>
      </c>
    </row>
    <row r="11" spans="1:3" x14ac:dyDescent="0.25">
      <c r="A11" s="2" t="s">
        <v>47</v>
      </c>
      <c r="B11" s="2" t="s">
        <v>48</v>
      </c>
      <c r="C11" s="1" t="s">
        <v>49</v>
      </c>
    </row>
    <row r="12" spans="1:3" x14ac:dyDescent="0.25">
      <c r="A12" s="3" t="s">
        <v>50</v>
      </c>
      <c r="B12" s="2" t="s">
        <v>51</v>
      </c>
      <c r="C12" s="1" t="s">
        <v>52</v>
      </c>
    </row>
    <row r="13" spans="1:3" x14ac:dyDescent="0.25">
      <c r="A13" s="3" t="s">
        <v>53</v>
      </c>
      <c r="B13" s="2" t="s">
        <v>54</v>
      </c>
      <c r="C13" s="1" t="s">
        <v>55</v>
      </c>
    </row>
    <row r="14" spans="1:3" x14ac:dyDescent="0.25">
      <c r="B14" s="2" t="s">
        <v>56</v>
      </c>
      <c r="C14" s="1" t="s">
        <v>57</v>
      </c>
    </row>
    <row r="15" spans="1:3" x14ac:dyDescent="0.25">
      <c r="B15" s="2" t="s">
        <v>58</v>
      </c>
      <c r="C15" s="1" t="s">
        <v>59</v>
      </c>
    </row>
    <row r="16" spans="1:3" x14ac:dyDescent="0.25">
      <c r="B16" s="2" t="s">
        <v>60</v>
      </c>
      <c r="C16" s="1" t="s">
        <v>61</v>
      </c>
    </row>
    <row r="17" spans="2:3" x14ac:dyDescent="0.25">
      <c r="B17" s="2" t="s">
        <v>62</v>
      </c>
      <c r="C17" s="1" t="s">
        <v>63</v>
      </c>
    </row>
    <row r="18" spans="2:3" x14ac:dyDescent="0.25">
      <c r="B18" s="2" t="s">
        <v>64</v>
      </c>
      <c r="C18" s="1" t="s">
        <v>65</v>
      </c>
    </row>
    <row r="19" spans="2:3" x14ac:dyDescent="0.25">
      <c r="B19" s="2" t="s">
        <v>66</v>
      </c>
      <c r="C19" s="1" t="s">
        <v>67</v>
      </c>
    </row>
    <row r="20" spans="2:3" x14ac:dyDescent="0.25">
      <c r="B20" s="2" t="s">
        <v>68</v>
      </c>
      <c r="C20" s="1" t="s">
        <v>69</v>
      </c>
    </row>
    <row r="21" spans="2:3" x14ac:dyDescent="0.25">
      <c r="B21" s="2" t="s">
        <v>70</v>
      </c>
      <c r="C21" s="1" t="s">
        <v>71</v>
      </c>
    </row>
    <row r="22" spans="2:3" x14ac:dyDescent="0.25">
      <c r="B22" s="2" t="s">
        <v>72</v>
      </c>
      <c r="C22" s="1" t="s">
        <v>73</v>
      </c>
    </row>
    <row r="23" spans="2:3" x14ac:dyDescent="0.25">
      <c r="B23" s="2" t="s">
        <v>74</v>
      </c>
      <c r="C23" s="1" t="s">
        <v>75</v>
      </c>
    </row>
    <row r="24" spans="2:3" x14ac:dyDescent="0.25">
      <c r="B24" s="2" t="s">
        <v>76</v>
      </c>
      <c r="C24" s="1" t="s">
        <v>77</v>
      </c>
    </row>
    <row r="25" spans="2:3" x14ac:dyDescent="0.25">
      <c r="B25" s="2" t="s">
        <v>78</v>
      </c>
      <c r="C25" s="1" t="s">
        <v>79</v>
      </c>
    </row>
    <row r="26" spans="2:3" x14ac:dyDescent="0.25">
      <c r="B26" s="2" t="s">
        <v>80</v>
      </c>
      <c r="C26" s="1" t="s">
        <v>81</v>
      </c>
    </row>
    <row r="27" spans="2:3" x14ac:dyDescent="0.25">
      <c r="B27" s="2" t="s">
        <v>82</v>
      </c>
      <c r="C27" s="1" t="s">
        <v>83</v>
      </c>
    </row>
    <row r="28" spans="2:3" x14ac:dyDescent="0.25">
      <c r="B28" s="2" t="s">
        <v>84</v>
      </c>
      <c r="C28" s="1" t="s">
        <v>85</v>
      </c>
    </row>
    <row r="29" spans="2:3" x14ac:dyDescent="0.25">
      <c r="B29" s="2" t="s">
        <v>86</v>
      </c>
      <c r="C29" s="1" t="s">
        <v>87</v>
      </c>
    </row>
    <row r="30" spans="2:3" x14ac:dyDescent="0.25">
      <c r="B30" s="2" t="s">
        <v>88</v>
      </c>
      <c r="C30" s="1" t="s">
        <v>89</v>
      </c>
    </row>
    <row r="31" spans="2:3" x14ac:dyDescent="0.25">
      <c r="B31" s="2" t="s">
        <v>90</v>
      </c>
      <c r="C31" s="1" t="s">
        <v>91</v>
      </c>
    </row>
    <row r="32" spans="2:3" x14ac:dyDescent="0.25">
      <c r="C32" s="1" t="s">
        <v>92</v>
      </c>
    </row>
    <row r="33" spans="3:3" x14ac:dyDescent="0.25">
      <c r="C33" s="1" t="s">
        <v>93</v>
      </c>
    </row>
    <row r="34" spans="3:3" x14ac:dyDescent="0.25">
      <c r="C34" s="1" t="s">
        <v>94</v>
      </c>
    </row>
    <row r="35" spans="3:3" x14ac:dyDescent="0.25">
      <c r="C35" s="1" t="s">
        <v>95</v>
      </c>
    </row>
    <row r="36" spans="3:3" x14ac:dyDescent="0.25">
      <c r="C36" s="1" t="s">
        <v>96</v>
      </c>
    </row>
    <row r="37" spans="3:3" x14ac:dyDescent="0.25">
      <c r="C37" s="1" t="s">
        <v>97</v>
      </c>
    </row>
    <row r="38" spans="3:3" x14ac:dyDescent="0.25">
      <c r="C38" s="1" t="s">
        <v>98</v>
      </c>
    </row>
    <row r="39" spans="3:3" x14ac:dyDescent="0.25">
      <c r="C39" s="1" t="s">
        <v>99</v>
      </c>
    </row>
    <row r="40" spans="3:3" x14ac:dyDescent="0.25">
      <c r="C40" s="1" t="s">
        <v>100</v>
      </c>
    </row>
    <row r="41" spans="3:3" x14ac:dyDescent="0.25">
      <c r="C41" s="1" t="s">
        <v>101</v>
      </c>
    </row>
    <row r="42" spans="3:3" x14ac:dyDescent="0.25">
      <c r="C42" s="1" t="s">
        <v>102</v>
      </c>
    </row>
    <row r="43" spans="3:3" x14ac:dyDescent="0.25">
      <c r="C43" s="1" t="s">
        <v>103</v>
      </c>
    </row>
    <row r="44" spans="3:3" x14ac:dyDescent="0.25">
      <c r="C44" s="1" t="s">
        <v>104</v>
      </c>
    </row>
    <row r="45" spans="3:3" x14ac:dyDescent="0.25">
      <c r="C45" s="1" t="s">
        <v>105</v>
      </c>
    </row>
    <row r="46" spans="3:3" x14ac:dyDescent="0.25">
      <c r="C46" s="1" t="s">
        <v>106</v>
      </c>
    </row>
  </sheetData>
  <phoneticPr fontId="0" type="noConversion"/>
  <printOptions gridLines="1"/>
  <pageMargins left="0.70866141732283472" right="0.70866141732283472" top="0.74803149606299213" bottom="0.74803149606299213" header="0.31496062992125984" footer="0.31496062992125984"/>
  <pageSetup paperSize="9" scale="90" orientation="portrait" cellComments="atEnd" horizontalDpi="0" verticalDpi="0" r:id="rId1"/>
  <headerFooter>
    <oddHeader>&amp;Lgeprint: &amp;D, &amp;T&amp;Rfile: &amp;F,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55E06-BB9E-40E9-9278-749E008BC857}">
  <sheetPr>
    <pageSetUpPr fitToPage="1"/>
  </sheetPr>
  <dimension ref="A1:B3"/>
  <sheetViews>
    <sheetView showGridLines="0" workbookViewId="0">
      <pane ySplit="1" topLeftCell="A2" activePane="bottomLeft" state="frozen"/>
      <selection pane="bottomLeft"/>
    </sheetView>
  </sheetViews>
  <sheetFormatPr defaultRowHeight="13.2" x14ac:dyDescent="0.25"/>
  <sheetData>
    <row r="1" spans="1:2" x14ac:dyDescent="0.25">
      <c r="B1" s="20" t="s">
        <v>130</v>
      </c>
    </row>
    <row r="3" spans="1:2" x14ac:dyDescent="0.25">
      <c r="A3" s="60" t="s">
        <v>140</v>
      </c>
    </row>
  </sheetData>
  <pageMargins left="0.70866141732283472" right="0.70866141732283472" top="0.74803149606299213" bottom="0.74803149606299213" header="0.31496062992125984" footer="0.31496062992125984"/>
  <pageSetup paperSize="9" scale="68" orientation="landscape" cellComments="atEnd" horizontalDpi="0" verticalDpi="0" r:id="rId1"/>
  <headerFooter>
    <oddHeader>&amp;Lgeprint: &amp;D, &amp;T&amp;Rfile: &amp;F,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6989D-EA95-4FD4-9E3F-43097C134EDF}">
  <sheetPr>
    <pageSetUpPr fitToPage="1"/>
  </sheetPr>
  <dimension ref="A1"/>
  <sheetViews>
    <sheetView showGridLines="0" workbookViewId="0">
      <selection activeCell="K32" sqref="K32"/>
    </sheetView>
  </sheetViews>
  <sheetFormatPr defaultRowHeight="14.4" x14ac:dyDescent="0.3"/>
  <cols>
    <col min="1" max="16384" width="8.88671875" style="19"/>
  </cols>
  <sheetData/>
  <pageMargins left="0.70866141732283472" right="0.70866141732283472" top="0.74803149606299213" bottom="0.74803149606299213" header="0.31496062992125984" footer="0.31496062992125984"/>
  <pageSetup paperSize="9" scale="75" orientation="landscape" cellComments="atEnd" horizontalDpi="0" verticalDpi="0" r:id="rId1"/>
  <headerFooter>
    <oddHeader>&amp;Lgeprint: &amp;D, &amp;T&amp;Rfile: &amp;F, &amp;A</oddHead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3" r:id="rId4">
          <objectPr defaultSize="0" autoPict="0" r:id="rId5">
            <anchor moveWithCells="1">
              <from>
                <xdr:col>2</xdr:col>
                <xdr:colOff>30480</xdr:colOff>
                <xdr:row>0</xdr:row>
                <xdr:rowOff>129540</xdr:rowOff>
              </from>
              <to>
                <xdr:col>4</xdr:col>
                <xdr:colOff>99060</xdr:colOff>
                <xdr:row>6</xdr:row>
                <xdr:rowOff>0</xdr:rowOff>
              </to>
            </anchor>
          </objectPr>
        </oleObject>
      </mc:Choice>
      <mc:Fallback>
        <oleObject progId="Acrobat Document" dvAspect="DVASPECT_ICON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Disclaimer</vt:lpstr>
      <vt:lpstr>Scorehulp</vt:lpstr>
      <vt:lpstr>Opleiding</vt:lpstr>
      <vt:lpstr>definitie z-score</vt:lpstr>
      <vt:lpstr>Artikel Van Toutert 2016</vt:lpstr>
    </vt:vector>
  </TitlesOfParts>
  <Company>Vivium Zorggroep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 Diesfeldt</dc:creator>
  <cp:lastModifiedBy>Martien</cp:lastModifiedBy>
  <cp:lastPrinted>2019-07-17T10:21:05Z</cp:lastPrinted>
  <dcterms:created xsi:type="dcterms:W3CDTF">2006-03-18T12:55:16Z</dcterms:created>
  <dcterms:modified xsi:type="dcterms:W3CDTF">2019-07-17T14:15:54Z</dcterms:modified>
</cp:coreProperties>
</file>